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homasfrietsch/Desktop/Webseite IAKH/"/>
    </mc:Choice>
  </mc:AlternateContent>
  <xr:revisionPtr revIDLastSave="0" documentId="8_{C430D7E5-BF94-2842-A3E3-111DCF8863C4}" xr6:coauthVersionLast="36" xr6:coauthVersionMax="36" xr10:uidLastSave="{00000000-0000-0000-0000-000000000000}"/>
  <bookViews>
    <workbookView xWindow="560" yWindow="560" windowWidth="25040" windowHeight="16060" tabRatio="500" xr2:uid="{00000000-000D-0000-FFFF-FFFF00000000}"/>
  </bookViews>
  <sheets>
    <sheet name="Blat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I12" i="1" s="1"/>
  <c r="I15" i="1" s="1"/>
  <c r="L15" i="1" s="1"/>
  <c r="B4" i="1"/>
  <c r="H12" i="1" s="1"/>
  <c r="H15" i="1" s="1"/>
  <c r="K15" i="1" s="1"/>
  <c r="H10" i="1"/>
  <c r="H14" i="1"/>
  <c r="I10" i="1"/>
  <c r="I14" i="1"/>
  <c r="C6" i="1"/>
</calcChain>
</file>

<file path=xl/sharedStrings.xml><?xml version="1.0" encoding="utf-8"?>
<sst xmlns="http://schemas.openxmlformats.org/spreadsheetml/2006/main" count="28" uniqueCount="24">
  <si>
    <t>Berechnung der Erythrozytenmasse nach Nadler</t>
  </si>
  <si>
    <t>Mann</t>
  </si>
  <si>
    <t>Frau</t>
  </si>
  <si>
    <t>BV (ml)=</t>
  </si>
  <si>
    <t>Größe (m)</t>
  </si>
  <si>
    <t>Gewicht (kg)</t>
  </si>
  <si>
    <t>Hämatokrit</t>
  </si>
  <si>
    <t>oder</t>
  </si>
  <si>
    <t>Hämoglobinkonzentration</t>
  </si>
  <si>
    <t>Unbedenklich über 1,8L</t>
  </si>
  <si>
    <t>Normalwerte</t>
  </si>
  <si>
    <t>4,4 +/- 1,0L</t>
  </si>
  <si>
    <t>5,6 +/-1,0 L</t>
  </si>
  <si>
    <r>
      <t xml:space="preserve">ergibt ein </t>
    </r>
    <r>
      <rPr>
        <b/>
        <sz val="12"/>
        <color theme="1"/>
        <rFont val="Calibri"/>
        <family val="2"/>
        <scheme val="minor"/>
      </rPr>
      <t>zirkulierendes Erythrozytenvolumen</t>
    </r>
    <r>
      <rPr>
        <sz val="12"/>
        <color theme="1"/>
        <rFont val="Calibri"/>
        <family val="2"/>
        <scheme val="minor"/>
      </rPr>
      <t xml:space="preserve"> von</t>
    </r>
  </si>
  <si>
    <t>Transfusionswahrscheinlichkeit &lt; 20%</t>
  </si>
  <si>
    <t>Erwarteter Blutverlust (ml)</t>
  </si>
  <si>
    <t>Transfusionstrigger(Hb g/dl)</t>
  </si>
  <si>
    <t>(Eingabe dezimal z.B. 0,41)</t>
  </si>
  <si>
    <t>Verlorenes Erythrozytenvolumen</t>
  </si>
  <si>
    <t>&gt;1800ml</t>
  </si>
  <si>
    <t>&gt;2000ml</t>
  </si>
  <si>
    <t>Blutvolumen BV:</t>
  </si>
  <si>
    <t>Schätzung der Blutverlusttoleranz BVT</t>
  </si>
  <si>
    <t>gesamtes Blutvolumen bei Nomovolämie und Transfusionstrigger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</si>
</sst>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4" fillId="0" borderId="0" xfId="0" applyFont="1"/>
    <xf numFmtId="0" fontId="0" fillId="5" borderId="0" xfId="0" applyFill="1"/>
    <xf numFmtId="0" fontId="0" fillId="6" borderId="0" xfId="0" applyFill="1"/>
    <xf numFmtId="0" fontId="1" fillId="2" borderId="0" xfId="0" applyFont="1" applyFill="1"/>
  </cellXfs>
  <cellStyles count="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showRuler="0" workbookViewId="0">
      <selection activeCell="B7" sqref="B7"/>
    </sheetView>
  </sheetViews>
  <sheetFormatPr baseColWidth="10" defaultRowHeight="16" x14ac:dyDescent="0.2"/>
  <cols>
    <col min="2" max="2" width="23" customWidth="1"/>
  </cols>
  <sheetData>
    <row r="1" spans="1:12" s="5" customFormat="1" ht="19" x14ac:dyDescent="0.25">
      <c r="A1" s="5" t="s">
        <v>0</v>
      </c>
    </row>
    <row r="2" spans="1:12" x14ac:dyDescent="0.2">
      <c r="A2" s="4" t="s">
        <v>21</v>
      </c>
      <c r="F2" t="s">
        <v>10</v>
      </c>
    </row>
    <row r="3" spans="1:12" x14ac:dyDescent="0.2">
      <c r="A3" s="7" t="s">
        <v>1</v>
      </c>
      <c r="B3" s="7"/>
      <c r="C3" s="7" t="s">
        <v>4</v>
      </c>
      <c r="D3" s="7" t="s">
        <v>5</v>
      </c>
      <c r="E3" s="7"/>
      <c r="F3" s="7" t="s">
        <v>12</v>
      </c>
    </row>
    <row r="4" spans="1:12" x14ac:dyDescent="0.2">
      <c r="A4" s="7" t="s">
        <v>3</v>
      </c>
      <c r="B4" s="7">
        <f>(0.3561*POWER(C4,3)+0.03308*(D4)+0.1833)*1000</f>
        <v>4843.8593000000001</v>
      </c>
      <c r="C4" s="1">
        <v>1.7</v>
      </c>
      <c r="D4" s="8">
        <v>88</v>
      </c>
      <c r="E4" s="7"/>
      <c r="F4" s="7"/>
    </row>
    <row r="6" spans="1:12" x14ac:dyDescent="0.2">
      <c r="A6" s="6" t="s">
        <v>2</v>
      </c>
      <c r="B6" s="6"/>
      <c r="C6" s="6" t="str">
        <f>C3</f>
        <v>Größe (m)</v>
      </c>
      <c r="D6" s="6"/>
      <c r="E6" s="6"/>
      <c r="F6" s="6" t="s">
        <v>11</v>
      </c>
      <c r="K6" t="s">
        <v>10</v>
      </c>
    </row>
    <row r="7" spans="1:12" x14ac:dyDescent="0.2">
      <c r="A7" s="6" t="s">
        <v>3</v>
      </c>
      <c r="B7" s="6">
        <f>(0.3669*POWER(C7,3)+0.03219*(D7)+0.6041)*1000</f>
        <v>4659.9796999999999</v>
      </c>
      <c r="C7" s="1">
        <v>1.7</v>
      </c>
      <c r="D7" s="1">
        <v>70</v>
      </c>
      <c r="E7" s="6"/>
      <c r="F7" s="6"/>
      <c r="K7" t="s">
        <v>14</v>
      </c>
    </row>
    <row r="8" spans="1:12" x14ac:dyDescent="0.2">
      <c r="A8" s="6"/>
      <c r="B8" s="6"/>
      <c r="C8" s="6"/>
      <c r="D8" s="6"/>
      <c r="E8" s="6"/>
      <c r="F8" s="6"/>
      <c r="H8" s="4" t="s">
        <v>1</v>
      </c>
      <c r="I8" s="4" t="s">
        <v>2</v>
      </c>
      <c r="K8" t="s">
        <v>9</v>
      </c>
    </row>
    <row r="9" spans="1:12" x14ac:dyDescent="0.2">
      <c r="H9" t="s">
        <v>20</v>
      </c>
      <c r="I9" t="s">
        <v>19</v>
      </c>
    </row>
    <row r="10" spans="1:12" x14ac:dyDescent="0.2">
      <c r="A10" s="4" t="s">
        <v>6</v>
      </c>
      <c r="B10" t="s">
        <v>17</v>
      </c>
      <c r="C10" s="1"/>
      <c r="H10" s="2">
        <f>B4*C10*0.91</f>
        <v>0</v>
      </c>
      <c r="I10" s="3">
        <f>B7*C10*0.91</f>
        <v>0</v>
      </c>
    </row>
    <row r="11" spans="1:12" x14ac:dyDescent="0.2">
      <c r="A11" t="s">
        <v>7</v>
      </c>
      <c r="D11" t="s">
        <v>13</v>
      </c>
    </row>
    <row r="12" spans="1:12" x14ac:dyDescent="0.2">
      <c r="A12" s="4" t="s">
        <v>8</v>
      </c>
      <c r="C12" s="1">
        <v>11</v>
      </c>
      <c r="H12" s="2">
        <f>B4*(C12*3/100)*0.91</f>
        <v>1454.61094779</v>
      </c>
      <c r="I12" s="3">
        <f>B7*(C12*3/100)*0.91</f>
        <v>1399.3919039099999</v>
      </c>
    </row>
    <row r="13" spans="1:12" x14ac:dyDescent="0.2">
      <c r="K13" t="s">
        <v>23</v>
      </c>
    </row>
    <row r="14" spans="1:12" s="5" customFormat="1" ht="19" x14ac:dyDescent="0.25">
      <c r="A14" s="5" t="s">
        <v>22</v>
      </c>
      <c r="D14" s="5" t="s">
        <v>18</v>
      </c>
      <c r="H14" s="5" t="e">
        <f>H10-(C15/(C10-(C10/15)))</f>
        <v>#DIV/0!</v>
      </c>
      <c r="I14" s="5" t="e">
        <f>I10-(C15/(C10-(C10/15)))</f>
        <v>#DIV/0!</v>
      </c>
    </row>
    <row r="15" spans="1:12" ht="19" x14ac:dyDescent="0.25">
      <c r="A15" t="s">
        <v>15</v>
      </c>
      <c r="C15" s="1">
        <v>800</v>
      </c>
      <c r="H15" s="5">
        <f>H12-(C15*((C12*0.03)-((C12*0.01)/15)))</f>
        <v>1196.4776144566667</v>
      </c>
      <c r="I15" s="5">
        <f>I12-(C15*((C12*0.03)-((C12*0.01)/15)))</f>
        <v>1141.2585705766667</v>
      </c>
      <c r="K15">
        <f>H15/(0.24*0.91)</f>
        <v>5478.3773555708185</v>
      </c>
      <c r="L15">
        <f>I15/(0.24*0.91)</f>
        <v>5225.5429055708182</v>
      </c>
    </row>
    <row r="17" spans="1:3" x14ac:dyDescent="0.2">
      <c r="A17" t="s">
        <v>16</v>
      </c>
      <c r="C17" s="1">
        <v>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Frietsch</dc:creator>
  <cp:lastModifiedBy>Thomas Frietsch</cp:lastModifiedBy>
  <dcterms:created xsi:type="dcterms:W3CDTF">2016-08-18T12:23:04Z</dcterms:created>
  <dcterms:modified xsi:type="dcterms:W3CDTF">2019-01-17T15:50:07Z</dcterms:modified>
</cp:coreProperties>
</file>